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a417fe20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64a271704d0840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($#,##0);&quot;-&quot;"/>
    <x:numFmt numFmtId="201" formatCode="0"/>
    <x:numFmt numFmtId="202" formatCode="0.0%;(0.0%);&quot;-&quot;"/>
    <x:numFmt numFmtId="203" formatCode="0.00"/>
    <x:numFmt numFmtId="204" formatCode="0.00&quot;x&quot;"/>
  </x:numFmts>
  <x:fonts count="9">
    <x:font>
      <x:sz val="11"/>
      <x:name val="Carlito"/>
    </x:font>
    <x:font>
      <x:sz val="10"/>
      <x:color rgb="FF172C40"/>
      <x:name val="Arial"/>
    </x:font>
    <x:font>
      <x:b/>
      <x:sz val="15"/>
      <x:color rgb="FF173148"/>
      <x:name val="Arial"/>
    </x:font>
    <x:font>
      <x:i/>
      <x:sz val="10"/>
      <x:color rgb="FF52616C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52616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1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864A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2" fontId="7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7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7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f4cb1b3b94999" /><Relationship Type="http://schemas.openxmlformats.org/officeDocument/2006/relationships/theme" Target="/xl/theme/theme1.xml" Id="Ree3deeab03a54d01" /><Relationship Type="http://schemas.openxmlformats.org/officeDocument/2006/relationships/sharedStrings" Target="/xl/sharedStrings.xml" Id="R0fda21ba7cd54f8b" /><Relationship Type="http://schemas.openxmlformats.org/officeDocument/2006/relationships/worksheet" Target="/xl/worksheets/sheet1.xml" Id="R64a271704d0840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148"/>
  </x:sheetPr>
  <x:sheetViews>
    <x:sheetView showGridLines="0" workbookViewId="0"/>
  </x:sheetViews>
  <x:sheetFormatPr defaultRowHeight="15"/>
  <x:cols>
    <x:col min="1" max="1" width="3" hidden="0" customWidth="1"/>
    <x:col min="2" max="2" width="58" hidden="0" customWidth="1"/>
    <x:col min="3" max="3" width="20" hidden="0" customWidth="1"/>
    <x:col min="4" max="4" width="3" hidden="0" customWidth="1"/>
    <x:col min="5" max="5" width="66" hidden="0" customWidth="1"/>
  </x:cols>
  <x:sheetData>
    <x:row r="2" ht="22" customHeight="1">
      <x:c r="B2" s="5" t="str">
        <x:v>Assisted living owner-operator underwriting</x:v>
      </x:c>
      <x:c r="C2" s="2"/>
      <x:c r="D2" s="2"/>
      <x:c r="E2" s="2"/>
    </x:row>
    <x:row r="3" ht="22" customHeight="1">
      <x:c r="B3" s="6"/>
      <x:c r="C3" s="6"/>
      <x:c r="D3" s="2"/>
      <x:c r="E3" s="2"/>
    </x:row>
    <x:row r="4" ht="22" customHeight="1">
      <x:c r="B4" s="7" t="str">
        <x:v>Hypothetical example. USD. Replace blue inputs with dated evidence.</x:v>
      </x:c>
      <x:c r="C4" s="2"/>
      <x:c r="D4" s="2"/>
      <x:c r="E4" s="2"/>
    </x:row>
    <x:row r="5" ht="22" customHeight="1">
      <x:c r="B5" s="2" t="str">
        <x:v>Case selected: 1 = base, 2 = downside</x:v>
      </x:c>
      <x:c r="C5" s="10" t="n">
        <x:v>1</x:v>
      </x:c>
      <x:c r="D5" s="2"/>
      <x:c r="E5" s="11" t="str">
        <x:f>IF(C5=1,"Base",IF(C5=2,"Downside","Choose case 1 or 2"))</x:f>
        <x:v>Base</x:v>
      </x:c>
    </x:row>
    <x:row r="6" ht="22" customHeight="1">
      <x:c r="B6" s="2"/>
      <x:c r="C6" s="4"/>
      <x:c r="D6" s="2"/>
      <x:c r="E6" s="2"/>
    </x:row>
    <x:row r="7" ht="22" customHeight="1">
      <x:c r="B7" s="14" t="str">
        <x:v>Selected-case results</x:v>
      </x:c>
      <x:c r="C7" s="16" t="str">
        <x:v>USD / ratio</x:v>
      </x:c>
      <x:c r="D7" s="2"/>
      <x:c r="E7" s="2"/>
    </x:row>
    <x:row r="8" ht="25" customHeight="1">
      <x:c r="B8" s="2" t="str">
        <x:v>Annual cash after reserve and all debt</x:v>
      </x:c>
      <x:c r="C8" s="23" t="n">
        <x:f>C41</x:f>
        <x:v>36400</x:v>
      </x:c>
      <x:c r="D8" s="2"/>
      <x:c r="E8" s="2"/>
    </x:row>
    <x:row r="9" ht="25" customHeight="1">
      <x:c r="B9" s="2" t="str">
        <x:v>Operating net cash flow / annual debt</x:v>
      </x:c>
      <x:c r="C9" s="28" t="n">
        <x:f>C49</x:f>
        <x:v>1.26</x:v>
      </x:c>
      <x:c r="D9" s="2"/>
      <x:c r="E9" s="2"/>
    </x:row>
    <x:row r="10" ht="25" customHeight="1">
      <x:c r="B10" s="2" t="str">
        <x:v>Buyer cash including initial operating funds</x:v>
      </x:c>
      <x:c r="C10" s="23" t="n">
        <x:f>C43</x:f>
        <x:v>620000</x:v>
      </x:c>
      <x:c r="D10" s="2"/>
      <x:c r="E10" s="2"/>
    </x:row>
    <x:row r="11" ht="25" customHeight="1">
      <x:c r="B11" s="2" t="str">
        <x:v>Debt-inclusive break-even occupied beds</x:v>
      </x:c>
      <x:c r="C11" s="22" t="n">
        <x:f>C46</x:f>
        <x:v>14</x:v>
      </x:c>
      <x:c r="D11" s="2"/>
      <x:c r="E11" s="2"/>
    </x:row>
    <x:row r="12" ht="25" customHeight="1">
      <x:c r="B12" s="2" t="str">
        <x:v>Debt-inclusive break-even occupancy</x:v>
      </x:c>
      <x:c r="C12" s="24" t="n">
        <x:f>C47</x:f>
        <x:v>0.875</x:v>
      </x:c>
      <x:c r="D12" s="2"/>
      <x:c r="E12" s="2"/>
    </x:row>
    <x:row r="13" ht="25" customHeight="1">
      <x:c r="B13" s="2" t="str">
        <x:v>Annual cash-on-cash return before tax</x:v>
      </x:c>
      <x:c r="C13" s="24" t="n">
        <x:f>C50</x:f>
        <x:v>0.05870967741935484</x:v>
      </x:c>
      <x:c r="D13" s="2"/>
      <x:c r="E13" s="2"/>
    </x:row>
    <x:row r="14" ht="25" customHeight="1">
      <x:c r="B14" s="2" t="str">
        <x:v>Initial cash / constant deficit (months)</x:v>
      </x:c>
      <x:c r="C14" s="26" t="str">
        <x:f>C48</x:f>
        <x:v>n.a.</x:v>
      </x:c>
      <x:c r="D14" s="2"/>
      <x:c r="E14" s="2" t="str">
        <x:f>IF(OR(C33&gt;C18,C18&lt;=0),"Census exceeds approved capacity",IF(ISNUMBER(C46),IF(C46&gt;C18,"Break-even exceeds approved capacity","Review the operator staffing plan"),"No positive resident contribution"))</x:f>
        <x:v>Review the operator staffing plan</x:v>
      </x:c>
    </x:row>
    <x:row r="15" ht="22" customHeight="1">
      <x:c r="B15" s="2"/>
      <x:c r="C15" s="4"/>
      <x:c r="D15" s="2"/>
      <x:c r="E15" s="2"/>
    </x:row>
    <x:row r="16" ht="22" customHeight="1">
      <x:c r="B16" s="2"/>
      <x:c r="C16" s="4"/>
      <x:c r="D16" s="2"/>
      <x:c r="E16" s="2"/>
    </x:row>
    <x:row r="17" ht="22" customHeight="1">
      <x:c r="B17" s="14" t="str">
        <x:v>Editable inputs</x:v>
      </x:c>
      <x:c r="C17" s="16" t="str">
        <x:v>Value</x:v>
      </x:c>
      <x:c r="D17" s="2"/>
      <x:c r="E17" s="2"/>
    </x:row>
    <x:row r="18" ht="22" customHeight="1">
      <x:c r="B18" s="2" t="str">
        <x:v>Approved operating capacity (beds)</x:v>
      </x:c>
      <x:c r="C18" s="10" t="n">
        <x:v>16</x:v>
      </x:c>
      <x:c r="D18" s="2"/>
      <x:c r="E18" s="30" t="str">
        <x:v>Blue inputs are editable. Case 1 = base; 2 = downside.</x:v>
      </x:c>
    </x:row>
    <x:row r="19" ht="22" customHeight="1">
      <x:c r="B19" s="2" t="str">
        <x:v>Base occupied beds</x:v>
      </x:c>
      <x:c r="C19" s="10" t="n">
        <x:v>14</x:v>
      </x:c>
      <x:c r="D19" s="2"/>
      <x:c r="E19" s="2"/>
    </x:row>
    <x:row r="20" ht="22" customHeight="1">
      <x:c r="B20" s="2" t="str">
        <x:v>Downside occupied beds</x:v>
      </x:c>
      <x:c r="C20" s="10" t="n">
        <x:v>12</x:v>
      </x:c>
      <x:c r="D20" s="2"/>
      <x:c r="E20" s="30" t="str">
        <x:v>Combined business and property model. Landlords model rent.</x:v>
      </x:c>
    </x:row>
    <x:row r="21" ht="22" customHeight="1">
      <x:c r="B21" s="2" t="str">
        <x:v>Monthly collections per occupied bed</x:v>
      </x:c>
      <x:c r="C21" s="18" t="n">
        <x:v>5500</x:v>
      </x:c>
      <x:c r="D21" s="2"/>
      <x:c r="E21" s="2"/>
    </x:row>
    <x:row r="22" ht="22" customHeight="1">
      <x:c r="B22" s="2" t="str">
        <x:v>Monthly variable cost per occupied bed</x:v>
      </x:c>
      <x:c r="C22" s="18" t="n">
        <x:v>700</x:v>
      </x:c>
      <x:c r="D22" s="2"/>
      <x:c r="E22" s="30" t="str">
        <x:v>Use the qualified operator staffing budget.</x:v>
      </x:c>
    </x:row>
    <x:row r="23" ht="22" customHeight="1">
      <x:c r="B23" s="2" t="str">
        <x:v>Annual payroll, benefits and management</x:v>
      </x:c>
      <x:c r="C23" s="18" t="n">
        <x:v>420000</x:v>
      </x:c>
      <x:c r="D23" s="2"/>
      <x:c r="E23" s="2"/>
    </x:row>
    <x:row r="24" ht="22" customHeight="1">
      <x:c r="B24" s="2" t="str">
        <x:v>Annual other external overhead</x:v>
      </x:c>
      <x:c r="C24" s="18" t="n">
        <x:v>180000</x:v>
      </x:c>
      <x:c r="D24" s="2"/>
      <x:c r="E24" s="30" t="str">
        <x:v>Include external property costs; exclude internal rent and debt.</x:v>
      </x:c>
    </x:row>
    <x:row r="25" ht="22" customHeight="1">
      <x:c r="B25" s="2" t="str">
        <x:v>Separate annual replacement allowance</x:v>
      </x:c>
      <x:c r="C25" s="18" t="n">
        <x:v>30000</x:v>
      </x:c>
      <x:c r="D25" s="2"/>
      <x:c r="E25" s="2"/>
    </x:row>
    <x:row r="26" ht="22" customHeight="1">
      <x:c r="B26" s="2" t="str">
        <x:v>All annual debt payments</x:v>
      </x:c>
      <x:c r="C26" s="18" t="n">
        <x:v>140000</x:v>
      </x:c>
      <x:c r="D26" s="2"/>
      <x:c r="E26" s="30" t="str">
        <x:v>Reconcile debt service to all applicable written schedules.</x:v>
      </x:c>
    </x:row>
    <x:row r="27" ht="22" customHeight="1">
      <x:c r="B27" s="2" t="str">
        <x:v>Combined business and property price</x:v>
      </x:c>
      <x:c r="C27" s="18" t="n">
        <x:v>1400000</x:v>
      </x:c>
      <x:c r="D27" s="2"/>
      <x:c r="E27" s="2"/>
    </x:row>
    <x:row r="28" ht="22" customHeight="1">
      <x:c r="B28" s="2" t="str">
        <x:v>Closing, reports and professional costs</x:v>
      </x:c>
      <x:c r="C28" s="18" t="n">
        <x:v>60000</x:v>
      </x:c>
      <x:c r="D28" s="2"/>
      <x:c r="E28" s="30" t="str">
        <x:v>Fund initial cash once. Deficit months assume constant losses.</x:v>
      </x:c>
    </x:row>
    <x:row r="29" ht="22" customHeight="1">
      <x:c r="B29" s="2" t="str">
        <x:v>Initial property and equipment work</x:v>
      </x:c>
      <x:c r="C29" s="18" t="n">
        <x:v>140000</x:v>
      </x:c>
      <x:c r="D29" s="2"/>
      <x:c r="E29" s="2"/>
    </x:row>
    <x:row r="30" ht="22" customHeight="1">
      <x:c r="B30" s="2" t="str">
        <x:v>Initial operating cash</x:v>
      </x:c>
      <x:c r="C30" s="18" t="n">
        <x:v>120000</x:v>
      </x:c>
      <x:c r="D30" s="2"/>
      <x:c r="E30" s="2"/>
    </x:row>
    <x:row r="31" ht="22" customHeight="1">
      <x:c r="B31" s="2" t="str">
        <x:v>Total acquisition debt funding</x:v>
      </x:c>
      <x:c r="C31" s="18" t="n">
        <x:v>1100000</x:v>
      </x:c>
      <x:c r="D31" s="2"/>
      <x:c r="E31" s="2"/>
    </x:row>
    <x:row r="32" ht="22" customHeight="1">
      <x:c r="B32" s="2" t="str">
        <x:v>Downside payroll increase</x:v>
      </x:c>
      <x:c r="C32" s="21" t="n">
        <x:v>0.1</x:v>
      </x:c>
      <x:c r="D32" s="2"/>
      <x:c r="E32" s="2"/>
    </x:row>
    <x:row r="33" ht="22" customHeight="1">
      <x:c r="B33" s="2" t="str">
        <x:v>Selected occupied beds</x:v>
      </x:c>
      <x:c r="C33" s="22" t="n">
        <x:f>IF(C5=1,IF(ISNUMBER(C19),C19,NA()),IF(C5=2,IF(ISNUMBER(C20),C20,NA()),NA()))</x:f>
        <x:v>14</x:v>
      </x:c>
      <x:c r="D33" s="2"/>
      <x:c r="E33" s="2"/>
    </x:row>
    <x:row r="34" ht="22" customHeight="1">
      <x:c r="B34" s="2" t="str">
        <x:v>Selected annual payroll</x:v>
      </x:c>
      <x:c r="C34" s="23" t="n">
        <x:f>IF(ISNUMBER(C23),IF(C5=1,C23,IF(C5=2,IF(ISNUMBER(C32),C23*(1+C32),NA()),NA())),NA())</x:f>
        <x:v>420000</x:v>
      </x:c>
      <x:c r="D34" s="2"/>
      <x:c r="E34" s="2"/>
    </x:row>
    <x:row r="35" ht="22" customHeight="1">
      <x:c r="B35" s="2"/>
      <x:c r="C35" s="4"/>
      <x:c r="D35" s="2"/>
      <x:c r="E35" s="2"/>
    </x:row>
    <x:row r="36" ht="22" customHeight="1">
      <x:c r="B36" s="14" t="str">
        <x:v>Operating and funding calculation</x:v>
      </x:c>
      <x:c r="C36" s="16" t="str">
        <x:v>USD / ratio</x:v>
      </x:c>
      <x:c r="D36" s="2"/>
      <x:c r="E36" s="2"/>
    </x:row>
    <x:row r="37" ht="22" customHeight="1">
      <x:c r="B37" s="2" t="str">
        <x:v>Collected annual resident revenue</x:v>
      </x:c>
      <x:c r="C37" s="23" t="n">
        <x:f>IF(COUNT(C33,C21)=2,C33*C21*12,NA())</x:f>
        <x:v>924000</x:v>
      </x:c>
      <x:c r="D37" s="2"/>
      <x:c r="E37" s="2"/>
    </x:row>
    <x:row r="38" ht="22" customHeight="1">
      <x:c r="B38" s="2" t="str">
        <x:v>Annual variable resident costs</x:v>
      </x:c>
      <x:c r="C38" s="23" t="n">
        <x:f>IF(COUNT(C33,C22)=2,C33*C22*12,NA())</x:f>
        <x:v>117600</x:v>
      </x:c>
      <x:c r="D38" s="2"/>
      <x:c r="E38" s="2"/>
    </x:row>
    <x:row r="39" ht="22" customHeight="1">
      <x:c r="B39" s="2" t="str">
        <x:v>Operating income before reserve</x:v>
      </x:c>
      <x:c r="C39" s="23" t="n">
        <x:f>IF(ISNUMBER(C24),C37-C38-C34-C24,NA())</x:f>
        <x:v>206400</x:v>
      </x:c>
      <x:c r="D39" s="2"/>
      <x:c r="E39" s="2"/>
    </x:row>
    <x:row r="40" ht="22" customHeight="1">
      <x:c r="B40" s="2" t="str">
        <x:v>Net cash flow after reserve</x:v>
      </x:c>
      <x:c r="C40" s="23" t="n">
        <x:f>IF(ISNUMBER(C25),C39-C25,NA())</x:f>
        <x:v>176400</x:v>
      </x:c>
      <x:c r="D40" s="2"/>
      <x:c r="E40" s="2"/>
    </x:row>
    <x:row r="41" ht="22" customHeight="1">
      <x:c r="B41" s="2" t="str">
        <x:v>Cash after reserve and all debt</x:v>
      </x:c>
      <x:c r="C41" s="23" t="n">
        <x:f>IF(ISNUMBER(C26),C40-C26,NA())</x:f>
        <x:v>36400</x:v>
      </x:c>
      <x:c r="D41" s="2"/>
      <x:c r="E41" s="2"/>
    </x:row>
    <x:row r="42" ht="22" customHeight="1">
      <x:c r="B42" s="2" t="str">
        <x:v>Total acquisition uses</x:v>
      </x:c>
      <x:c r="C42" s="23" t="n">
        <x:f>IF(COUNT(C27:C30)=4,SUM(C27:C30),NA())</x:f>
        <x:v>1720000</x:v>
      </x:c>
      <x:c r="D42" s="2"/>
      <x:c r="E42" s="2"/>
    </x:row>
    <x:row r="43" ht="22" customHeight="1">
      <x:c r="B43" s="2" t="str">
        <x:v>Buyer contribution</x:v>
      </x:c>
      <x:c r="C43" s="23" t="n">
        <x:f>IF(ISNUMBER(C31),C42-C31,NA())</x:f>
        <x:v>620000</x:v>
      </x:c>
      <x:c r="D43" s="2"/>
      <x:c r="E43" s="2"/>
    </x:row>
    <x:row r="44" ht="22" customHeight="1">
      <x:c r="B44" s="2" t="str">
        <x:v>Annual contribution per occupied bed</x:v>
      </x:c>
      <x:c r="C44" s="23" t="n">
        <x:f>IF(COUNT(C21:C22)=2,(C21-C22)*12,NA())</x:f>
        <x:v>57600</x:v>
      </x:c>
      <x:c r="D44" s="2"/>
      <x:c r="E44" s="2"/>
    </x:row>
    <x:row r="45" ht="22" customHeight="1">
      <x:c r="B45" s="2" t="str">
        <x:v>Break-even beds before debt, after reserve</x:v>
      </x:c>
      <x:c r="C45" s="22" t="n">
        <x:f>IF(COUNT(C34,C24:C25,C44)&lt;&gt;4,NA(),IF(C44&lt;=0,"n.a.",ROUNDUP(SUM(C34,C24:C25)/C44,0)))</x:f>
        <x:v>11</x:v>
      </x:c>
      <x:c r="D45" s="2"/>
      <x:c r="E45" s="2"/>
    </x:row>
    <x:row r="46" ht="22" customHeight="1">
      <x:c r="B46" s="2" t="str">
        <x:v>Debt-inclusive break-even occupied beds</x:v>
      </x:c>
      <x:c r="C46" s="22" t="n">
        <x:f>IF(COUNT(C34,C24:C26,C44)&lt;&gt;5,NA(),IF(C44&lt;=0,"n.a.",ROUNDUP(SUM(C34,C24:C26)/C44,0)))</x:f>
        <x:v>14</x:v>
      </x:c>
      <x:c r="D46" s="2"/>
      <x:c r="E46" s="2"/>
    </x:row>
    <x:row r="47" ht="22" customHeight="1">
      <x:c r="B47" s="2" t="str">
        <x:v>Debt-inclusive break-even occupancy</x:v>
      </x:c>
      <x:c r="C47" s="24" t="n">
        <x:f>IF(AND(ISNUMBER(C46),ISNUMBER(C18),C18&gt;0),C46/C18,"n.a.")</x:f>
        <x:v>0.875</x:v>
      </x:c>
      <x:c r="D47" s="2"/>
      <x:c r="E47" s="2"/>
    </x:row>
    <x:row r="48" ht="22" customHeight="1">
      <x:c r="B48" s="2" t="str">
        <x:v>Initial cash / constant monthly deficit (months)</x:v>
      </x:c>
      <x:c r="C48" s="26" t="str">
        <x:f>IF(C41&lt;0,C30/(-C41/12),"n.a.")</x:f>
        <x:v>n.a.</x:v>
      </x:c>
      <x:c r="D48" s="2"/>
      <x:c r="E48" s="2"/>
    </x:row>
    <x:row r="49" ht="22" customHeight="1">
      <x:c r="B49" s="2" t="str">
        <x:v>Operating net cash flow / annual debt</x:v>
      </x:c>
      <x:c r="C49" s="28" t="n">
        <x:f>IF(C26=0,"n.a.",C40/C26)</x:f>
        <x:v>1.26</x:v>
      </x:c>
      <x:c r="D49" s="2"/>
      <x:c r="E49" s="2"/>
    </x:row>
    <x:row r="50" ht="22" customHeight="1">
      <x:c r="B50" s="2" t="str">
        <x:v>Annual cash-on-cash return before tax</x:v>
      </x:c>
      <x:c r="C50" s="24" t="n">
        <x:f>IF(C43&lt;=0,"n.a.",C41/C43)</x:f>
        <x:v>0.05870967741935484</x:v>
      </x:c>
      <x:c r="D50" s="2"/>
      <x:c r="E50" s="2"/>
    </x:row>
    <x:row r="51" ht="22" customHeight="1">
      <x:c r="B51" s="2"/>
      <x:c r="C51" s="4"/>
      <x:c r="D51" s="2"/>
      <x:c r="E51" s="2"/>
    </x:row>
    <x:row r="52" ht="43" customHeight="1">
      <x:c r="B52" s="2"/>
      <x:c r="C52" s="4"/>
      <x:c r="D52" s="2"/>
      <x:c r="E52" s="32" t="str">
        <x:v>Example assumptions: Jaken Finance Group worked acquisition, October 28, 2026. Not a valuation or offer.</x:v>
      </x:c>
    </x:row>
    <x:row r="53" ht="22" customHeight="1">
      <x:c r="B53" s="2"/>
      <x:c r="C53" s="4"/>
      <x:c r="D53" s="2"/>
      <x:c r="E53" s="2"/>
    </x:row>
    <x:row r="54" ht="43" customHeight="1">
      <x:c r="B54" s="2"/>
      <x:c r="C54" s="4"/>
      <x:c r="D54" s="2"/>
      <x:c r="E54" s="32" t="str">
        <x:v>Guide: https://jakenfinancegroup.com/how-to-underwrite-assisted-living/</x:v>
      </x:c>
    </x:row>
    <x:row r="55" ht="22" customHeight="1">
      <x:c r="B55" s="2"/>
      <x:c r="C55" s="4"/>
      <x:c r="D55" s="2"/>
      <x:c r="E55" s="2"/>
    </x:row>
    <x:row r="56" ht="43" customHeight="1">
      <x:c r="B56" s="2"/>
      <x:c r="C56" s="4"/>
      <x:c r="D56" s="2"/>
      <x:c r="E56" s="32" t="str">
        <x:v>Illinois licensing example: https://dph.illinois.gov/topics-services/health-care-regulation/assisted-living.html</x:v>
      </x:c>
    </x:row>
    <x:row r="57" ht="22" customHeight="1">
      <x:c r="B57" s="2"/>
      <x:c r="C57" s="4"/>
      <x:c r="D57" s="2"/>
      <x:c r="E57" s="2"/>
    </x:row>
    <x:row r="58" ht="43" customHeight="1">
      <x:c r="B58" s="2"/>
      <x:c r="C58" s="4"/>
      <x:c r="D58" s="2"/>
      <x:c r="E58" s="32" t="str">
        <x:v>Florida licensing example: https://ahca.myflorida.com/health-quality-assurance/bureau-of-health-facility-regulation/assisted-living-unit/assisted-living-facility.html</x:v>
      </x:c>
    </x:row>
  </x:sheetData>
  <x:conditionalFormatting sqref="E14:E14">
    <x:cfRule type="containsText" dxfId="0" priority="1" operator="containsText" text="exceeds"/>
  </x:conditionalFormatting>
  <x:conditionalFormatting sqref="C8:C8">
    <x:cfRule type="cellIs" dxfId="1" priority="2" operator="lessThan">
      <x:formula>0</x:formula>
    </x:cfRule>
  </x:conditionalFormatting>
  <x:conditionalFormatting sqref="C13:C13">
    <x:cfRule type="cellIs" dxfId="2" priority="3" operator="lessThan">
      <x:formula>0</x:formula>
    </x:cfRule>
  </x:conditionalFormatting>
  <x:dataValidations count="5">
    <x:dataValidation type="whole" operator="between" sqref="C5">
      <x:formula1>1</x:formula1>
      <x:formula2>2</x:formula2>
    </x:dataValidation>
    <x:dataValidation type="whole" operator="between" sqref="C18">
      <x:formula1>1</x:formula1>
      <x:formula2>500</x:formula2>
    </x:dataValidation>
    <x:dataValidation type="whole" operator="between" sqref="C19:C20">
      <x:formula1>0</x:formula1>
      <x:formula2>500</x:formula2>
    </x:dataValidation>
    <x:dataValidation type="decimal" operator="between" sqref="C21:C31">
      <x:formula1>0</x:formula1>
      <x:formula2>100000000</x:formula2>
    </x:dataValidation>
    <x:dataValidation type="decimal" operator="between" sqref="C32">
      <x:formula1>0</x:formula1>
      <x:formula2>1</x:formula2>
    </x:dataValidation>
  </x:dataValidations>
  <x:pageMargins left="0.7" right="0.7" top="0.75" bottom="0.75" header="0.3" footer="0.3"/>
</x:worksheet>
</file>